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<sst xmlns="http://schemas.openxmlformats.org/spreadsheetml/2006/main" count="45" uniqueCount="32">
  <si>
    <t>Приложение №10</t>
  </si>
  <si>
    <t>Исполнение бюджета на 01.01.2012 по учреждениям отрасли "Образование"</t>
  </si>
  <si>
    <t>№ п/п</t>
  </si>
  <si>
    <t>Наименование районов 
и городов</t>
  </si>
  <si>
    <t>Дошкольные 
образовательные учреждения</t>
  </si>
  <si>
    <t>Школы</t>
  </si>
  <si>
    <t>Учреждения дополнительного образования</t>
  </si>
  <si>
    <t xml:space="preserve">Прочие </t>
  </si>
  <si>
    <t>Всего</t>
  </si>
  <si>
    <t>Уточн. план,
тыс.  рублей</t>
  </si>
  <si>
    <t>Исполнение,
тыс.  рублей</t>
  </si>
  <si>
    <t>%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</si>
  <si>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</si>
  <si>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</si>
  <si>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</si>
  <si>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</si>
  <si>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</si>
  <si>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</si>
  <si>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</si>
  <si>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</si>
  <si>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</si>
  <si>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</si>
  <si>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</si>
  <si>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</si>
  <si>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</si>
  <si>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</si>
  <si>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г.Йошкар-Ола</t>
  </si>
  <si>
    <t>г.Волжск</t>
  </si>
  <si>
    <t>г.Козьмодемьянск</t>
  </si>
  <si>
    <t>Итого</t>
  </si>
  <si>
    <t>Республиканский</t>
  </si>
  <si>
    <t>Удельный вес в общих расходах бюджета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</si>
</sst>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180" fontId="19" fillId="0" borderId="14" xfId="0" applyNumberFormat="1" applyFont="1" applyFill="1" applyBorder="1" applyAlignment="1">
      <alignment/>
    </xf>
    <xf numFmtId="180" fontId="19" fillId="0" borderId="15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180" fontId="22" fillId="0" borderId="14" xfId="0" applyNumberFormat="1" applyFont="1" applyFill="1" applyBorder="1" applyAlignment="1">
      <alignment/>
    </xf>
    <xf numFmtId="180" fontId="22" fillId="0" borderId="15" xfId="0" applyNumberFormat="1" applyFont="1" applyFill="1" applyBorder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/>
    </xf>
    <xf numFmtId="180" fontId="18" fillId="0" borderId="20" xfId="0" applyNumberFormat="1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20" fillId="0" borderId="2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54;&#1044;_&#1080;&#1089;&#1087;&#1086;&#1083;&#1085;&#1077;&#1085;&#1080;&#1077;%20&#1073;&#1102;&#1076;&#1078;&#1077;&#1090;&#1072;_&#1079;&#1072;%20201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Волжский"/>
      <sheetName val="Горномарийский"/>
      <sheetName val="Звениговский"/>
      <sheetName val="Килемарский"/>
      <sheetName val="Куженерский"/>
      <sheetName val="Мари-Турекский"/>
      <sheetName val="Медведевский"/>
      <sheetName val="Моркинский"/>
      <sheetName val="Новоторъяльский"/>
      <sheetName val="Оршанский"/>
      <sheetName val="Параньгинский"/>
      <sheetName val="Сернурский"/>
      <sheetName val="Советский"/>
      <sheetName val="Юринский"/>
      <sheetName val="Йошкар-Ола"/>
      <sheetName val="Волжск"/>
      <sheetName val="Козьмодемьянск"/>
      <sheetName val="ГОУ"/>
    </sheetNames>
    <sheetDataSet>
      <sheetData sheetId="1">
        <row r="154">
          <cell r="I154">
            <v>47377.161</v>
          </cell>
          <cell r="K154">
            <v>47377.16</v>
          </cell>
          <cell r="N154">
            <v>117386.1</v>
          </cell>
          <cell r="P154">
            <v>116527.775</v>
          </cell>
          <cell r="S154">
            <v>7482.205</v>
          </cell>
          <cell r="U154">
            <v>7482.205</v>
          </cell>
          <cell r="X154">
            <v>58251.315</v>
          </cell>
          <cell r="Z154">
            <v>57736.942</v>
          </cell>
        </row>
      </sheetData>
      <sheetData sheetId="2">
        <row r="154">
          <cell r="I154">
            <v>25753.464</v>
          </cell>
          <cell r="K154">
            <v>25753.464</v>
          </cell>
          <cell r="N154">
            <v>138977.717</v>
          </cell>
          <cell r="P154">
            <v>138379.968</v>
          </cell>
          <cell r="S154">
            <v>5463.482</v>
          </cell>
          <cell r="U154">
            <v>5460.816</v>
          </cell>
          <cell r="X154">
            <v>30240.268</v>
          </cell>
          <cell r="Z154">
            <v>28215.757</v>
          </cell>
        </row>
      </sheetData>
      <sheetData sheetId="3">
        <row r="154">
          <cell r="I154">
            <v>53016.149</v>
          </cell>
          <cell r="K154">
            <v>52844.671</v>
          </cell>
          <cell r="N154">
            <v>157968.707</v>
          </cell>
          <cell r="P154">
            <v>151916.933</v>
          </cell>
          <cell r="S154">
            <v>5932.764</v>
          </cell>
          <cell r="U154">
            <v>5921.476</v>
          </cell>
          <cell r="X154">
            <v>66015.279</v>
          </cell>
          <cell r="Z154">
            <v>65007.112</v>
          </cell>
        </row>
      </sheetData>
      <sheetData sheetId="4">
        <row r="154">
          <cell r="I154">
            <v>22443.485</v>
          </cell>
          <cell r="K154">
            <v>22443.485</v>
          </cell>
          <cell r="N154">
            <v>60005.596</v>
          </cell>
          <cell r="P154">
            <v>59189.602</v>
          </cell>
          <cell r="S154">
            <v>3125.165</v>
          </cell>
          <cell r="U154">
            <v>3125.165</v>
          </cell>
          <cell r="X154">
            <v>28768.582</v>
          </cell>
          <cell r="Z154">
            <v>27709.912</v>
          </cell>
        </row>
      </sheetData>
      <sheetData sheetId="5">
        <row r="154">
          <cell r="I154">
            <v>31917.5</v>
          </cell>
          <cell r="K154">
            <v>31330.6</v>
          </cell>
          <cell r="N154">
            <v>81219.645</v>
          </cell>
          <cell r="P154">
            <v>81005.058</v>
          </cell>
          <cell r="S154">
            <v>2777.8</v>
          </cell>
          <cell r="U154">
            <v>2690.3</v>
          </cell>
          <cell r="X154">
            <v>24242.28</v>
          </cell>
          <cell r="Z154">
            <v>21590.292</v>
          </cell>
        </row>
      </sheetData>
      <sheetData sheetId="6">
        <row r="154">
          <cell r="I154">
            <v>40456.42</v>
          </cell>
          <cell r="K154">
            <v>40456.42</v>
          </cell>
          <cell r="N154">
            <v>96466.57</v>
          </cell>
          <cell r="P154">
            <v>95781.584</v>
          </cell>
          <cell r="S154">
            <v>4625.02</v>
          </cell>
          <cell r="U154">
            <v>4625.02</v>
          </cell>
          <cell r="X154">
            <v>36123.95</v>
          </cell>
          <cell r="Z154">
            <v>35588.091</v>
          </cell>
        </row>
      </sheetData>
      <sheetData sheetId="7">
        <row r="154">
          <cell r="I154">
            <v>113342.806</v>
          </cell>
          <cell r="K154">
            <v>113342.806</v>
          </cell>
          <cell r="N154">
            <v>221613.9</v>
          </cell>
          <cell r="P154">
            <v>219328.773</v>
          </cell>
          <cell r="S154">
            <v>12210.2</v>
          </cell>
          <cell r="U154">
            <v>12210.2</v>
          </cell>
          <cell r="X154">
            <v>82448.891</v>
          </cell>
          <cell r="Z154">
            <v>81300.77</v>
          </cell>
        </row>
      </sheetData>
      <sheetData sheetId="8">
        <row r="154">
          <cell r="I154">
            <v>18822.134</v>
          </cell>
          <cell r="K154">
            <v>18659.965</v>
          </cell>
          <cell r="N154">
            <v>161019.391</v>
          </cell>
          <cell r="P154">
            <v>159186.279</v>
          </cell>
          <cell r="S154">
            <v>5479.885</v>
          </cell>
          <cell r="U154">
            <v>5478.273</v>
          </cell>
          <cell r="X154">
            <v>74161.773</v>
          </cell>
          <cell r="Z154">
            <v>70824.019</v>
          </cell>
        </row>
      </sheetData>
      <sheetData sheetId="9">
        <row r="154">
          <cell r="I154">
            <v>26814.568</v>
          </cell>
          <cell r="K154">
            <v>26814.568</v>
          </cell>
          <cell r="N154">
            <v>66984</v>
          </cell>
          <cell r="P154">
            <v>66467.253</v>
          </cell>
          <cell r="S154">
            <v>7443.3</v>
          </cell>
          <cell r="U154">
            <v>7443.3</v>
          </cell>
          <cell r="X154">
            <v>25137.523</v>
          </cell>
          <cell r="Z154">
            <v>24765.819</v>
          </cell>
        </row>
      </sheetData>
      <sheetData sheetId="10">
        <row r="154">
          <cell r="I154">
            <v>34740.036</v>
          </cell>
          <cell r="K154">
            <v>34740.036</v>
          </cell>
          <cell r="N154">
            <v>58753.712</v>
          </cell>
          <cell r="P154">
            <v>58544.107</v>
          </cell>
          <cell r="S154">
            <v>3984.296</v>
          </cell>
          <cell r="U154">
            <v>3984.296</v>
          </cell>
          <cell r="X154">
            <v>24561.516</v>
          </cell>
          <cell r="Z154">
            <v>24013.59</v>
          </cell>
        </row>
      </sheetData>
      <sheetData sheetId="11">
        <row r="154">
          <cell r="I154">
            <v>27558.647</v>
          </cell>
          <cell r="K154">
            <v>27389.332</v>
          </cell>
          <cell r="N154">
            <v>73080.928</v>
          </cell>
          <cell r="P154">
            <v>72079.777</v>
          </cell>
          <cell r="S154">
            <v>5123.211</v>
          </cell>
          <cell r="U154">
            <v>5098.497</v>
          </cell>
          <cell r="X154">
            <v>38917.753</v>
          </cell>
          <cell r="Z154">
            <v>34634.925</v>
          </cell>
        </row>
      </sheetData>
      <sheetData sheetId="12">
        <row r="154">
          <cell r="I154">
            <v>41742.276</v>
          </cell>
          <cell r="K154">
            <v>41489.851</v>
          </cell>
          <cell r="N154">
            <v>110924.911</v>
          </cell>
          <cell r="P154">
            <v>109706.804</v>
          </cell>
          <cell r="S154">
            <v>5683.997</v>
          </cell>
          <cell r="U154">
            <v>5683.997</v>
          </cell>
          <cell r="X154">
            <v>48491.505</v>
          </cell>
          <cell r="Z154">
            <v>42725.949</v>
          </cell>
        </row>
      </sheetData>
      <sheetData sheetId="13">
        <row r="154">
          <cell r="I154">
            <v>53691.197</v>
          </cell>
          <cell r="K154">
            <v>53691.083</v>
          </cell>
          <cell r="N154">
            <v>108061.639</v>
          </cell>
          <cell r="P154">
            <v>107205.699</v>
          </cell>
          <cell r="S154">
            <v>5345.223</v>
          </cell>
          <cell r="U154">
            <v>5345.211</v>
          </cell>
          <cell r="X154">
            <v>53935.185</v>
          </cell>
          <cell r="Z154">
            <v>51721.402</v>
          </cell>
        </row>
      </sheetData>
      <sheetData sheetId="14">
        <row r="154">
          <cell r="I154">
            <v>11622.4</v>
          </cell>
          <cell r="K154">
            <v>11622.4</v>
          </cell>
          <cell r="N154">
            <v>38180.2</v>
          </cell>
          <cell r="P154">
            <v>37963.869</v>
          </cell>
          <cell r="S154">
            <v>2245.9</v>
          </cell>
          <cell r="U154">
            <v>2245.9</v>
          </cell>
          <cell r="X154">
            <v>16474.43</v>
          </cell>
          <cell r="Z154">
            <v>16110.622</v>
          </cell>
        </row>
      </sheetData>
      <sheetData sheetId="15">
        <row r="154">
          <cell r="I154">
            <v>379074.8</v>
          </cell>
          <cell r="K154">
            <v>365076.6</v>
          </cell>
          <cell r="N154">
            <v>521535.547</v>
          </cell>
          <cell r="P154">
            <v>510028.617</v>
          </cell>
          <cell r="S154">
            <v>17774.6</v>
          </cell>
          <cell r="U154">
            <v>17087.8</v>
          </cell>
          <cell r="X154">
            <v>130147.86</v>
          </cell>
          <cell r="Z154">
            <v>114641.872</v>
          </cell>
        </row>
      </sheetData>
      <sheetData sheetId="16">
        <row r="154">
          <cell r="I154">
            <v>133014</v>
          </cell>
          <cell r="K154">
            <v>133014</v>
          </cell>
          <cell r="N154">
            <v>126559.2</v>
          </cell>
          <cell r="P154">
            <v>125058.914</v>
          </cell>
          <cell r="S154">
            <v>22891</v>
          </cell>
          <cell r="U154">
            <v>22871</v>
          </cell>
          <cell r="X154">
            <v>66434.92</v>
          </cell>
          <cell r="Z154">
            <v>64636.625</v>
          </cell>
        </row>
      </sheetData>
      <sheetData sheetId="17">
        <row r="154">
          <cell r="I154">
            <v>43487.9</v>
          </cell>
          <cell r="K154">
            <v>43302.597</v>
          </cell>
          <cell r="N154">
            <v>47827.3</v>
          </cell>
          <cell r="P154">
            <v>46777.07</v>
          </cell>
          <cell r="S154">
            <v>6889.4</v>
          </cell>
          <cell r="U154">
            <v>6735.3</v>
          </cell>
          <cell r="X154">
            <v>50038.834</v>
          </cell>
          <cell r="Z154">
            <v>42707.377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2" max="2" width="19.421875" style="0" customWidth="1"/>
    <col min="3" max="3" width="15.00390625" style="0" customWidth="1"/>
    <col min="4" max="4" width="14.57421875" style="0" customWidth="1"/>
    <col min="6" max="6" width="15.8515625" style="0" customWidth="1"/>
    <col min="7" max="7" width="15.57421875" style="0" customWidth="1"/>
    <col min="9" max="9" width="12.8515625" style="0" customWidth="1"/>
    <col min="10" max="10" width="13.28125" style="0" customWidth="1"/>
    <col min="12" max="12" width="15.57421875" style="0" customWidth="1"/>
    <col min="13" max="13" width="16.00390625" style="0" customWidth="1"/>
    <col min="15" max="15" width="15.57421875" style="0" customWidth="1"/>
    <col min="16" max="16" width="15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5" t="s">
        <v>0</v>
      </c>
      <c r="Q1" s="5"/>
    </row>
    <row r="2" spans="1:17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3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>
      <c r="A4" s="8" t="s">
        <v>2</v>
      </c>
      <c r="B4" s="9" t="s">
        <v>3</v>
      </c>
      <c r="C4" s="9" t="s">
        <v>4</v>
      </c>
      <c r="D4" s="9"/>
      <c r="E4" s="9"/>
      <c r="F4" s="9" t="s">
        <v>5</v>
      </c>
      <c r="G4" s="9"/>
      <c r="H4" s="9"/>
      <c r="I4" s="9" t="s">
        <v>6</v>
      </c>
      <c r="J4" s="9"/>
      <c r="K4" s="9"/>
      <c r="L4" s="10" t="s">
        <v>7</v>
      </c>
      <c r="M4" s="10"/>
      <c r="N4" s="10"/>
      <c r="O4" s="11" t="s">
        <v>8</v>
      </c>
      <c r="P4" s="11"/>
      <c r="Q4" s="12"/>
    </row>
    <row r="5" spans="1:17" ht="12.7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6"/>
      <c r="P5" s="16"/>
      <c r="Q5" s="17"/>
    </row>
    <row r="6" spans="1:17" ht="12.75">
      <c r="A6" s="13"/>
      <c r="B6" s="14"/>
      <c r="C6" s="18" t="s">
        <v>9</v>
      </c>
      <c r="D6" s="18" t="s">
        <v>10</v>
      </c>
      <c r="E6" s="18" t="s">
        <v>11</v>
      </c>
      <c r="F6" s="18" t="s">
        <v>9</v>
      </c>
      <c r="G6" s="18" t="s">
        <v>10</v>
      </c>
      <c r="H6" s="18" t="s">
        <v>11</v>
      </c>
      <c r="I6" s="18" t="s">
        <v>9</v>
      </c>
      <c r="J6" s="18" t="s">
        <v>10</v>
      </c>
      <c r="K6" s="18" t="s">
        <v>11</v>
      </c>
      <c r="L6" s="18" t="s">
        <v>9</v>
      </c>
      <c r="M6" s="18" t="s">
        <v>10</v>
      </c>
      <c r="N6" s="18" t="s">
        <v>11</v>
      </c>
      <c r="O6" s="18" t="s">
        <v>9</v>
      </c>
      <c r="P6" s="18" t="s">
        <v>10</v>
      </c>
      <c r="Q6" s="19" t="s">
        <v>11</v>
      </c>
    </row>
    <row r="7" spans="1:17" ht="12.75">
      <c r="A7" s="13"/>
      <c r="B7" s="14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2.75">
      <c r="A8" s="20"/>
      <c r="B8" s="1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5.75">
      <c r="A9" s="21">
        <v>1</v>
      </c>
      <c r="B9" s="22" t="s">
        <v>12</v>
      </c>
      <c r="C9" s="23">
        <f>'[1]Волжский'!$I$154</f>
        <v>47377.161</v>
      </c>
      <c r="D9" s="23">
        <f>'[1]Волжский'!$K$154</f>
        <v>47377.16</v>
      </c>
      <c r="E9" s="23">
        <f aca="true" t="shared" si="0" ref="E9:E28">D9/C9*100</f>
        <v>99.99999788927835</v>
      </c>
      <c r="F9" s="23">
        <f>'[1]Волжский'!$N$154</f>
        <v>117386.1</v>
      </c>
      <c r="G9" s="23">
        <f>'[1]Волжский'!$P$154</f>
        <v>116527.775</v>
      </c>
      <c r="H9" s="23">
        <f aca="true" t="shared" si="1" ref="H9:H27">G9/F9*100</f>
        <v>99.26880184280762</v>
      </c>
      <c r="I9" s="23">
        <f>'[1]Волжский'!$S$154</f>
        <v>7482.205</v>
      </c>
      <c r="J9" s="23">
        <f>'[1]Волжский'!$U$154</f>
        <v>7482.205</v>
      </c>
      <c r="K9" s="23">
        <f aca="true" t="shared" si="2" ref="K9:K28">J9/I9*100</f>
        <v>100</v>
      </c>
      <c r="L9" s="23">
        <f>'[1]Волжский'!$X$154</f>
        <v>58251.315</v>
      </c>
      <c r="M9" s="23">
        <f>'[1]Волжский'!$Z$154</f>
        <v>57736.942</v>
      </c>
      <c r="N9" s="23">
        <f aca="true" t="shared" si="3" ref="N9:N28">M9/L9*100</f>
        <v>99.11697615753395</v>
      </c>
      <c r="O9" s="23">
        <f>C9+F9+I9+L9</f>
        <v>230496.781</v>
      </c>
      <c r="P9" s="23">
        <f>D9+G9+J9+M9</f>
        <v>229124.082</v>
      </c>
      <c r="Q9" s="24">
        <f aca="true" t="shared" si="4" ref="Q9:Q28">P9/O9*100</f>
        <v>99.404460663596</v>
      </c>
    </row>
    <row r="10" spans="1:17" ht="15.75">
      <c r="A10" s="21">
        <v>2</v>
      </c>
      <c r="B10" s="22" t="s">
        <v>13</v>
      </c>
      <c r="C10" s="23">
        <f>'[1]Горномарийский'!$I$154</f>
        <v>25753.464</v>
      </c>
      <c r="D10" s="23">
        <f>'[1]Горномарийский'!$K$154</f>
        <v>25753.464</v>
      </c>
      <c r="E10" s="23">
        <f t="shared" si="0"/>
        <v>100</v>
      </c>
      <c r="F10" s="23">
        <f>'[1]Горномарийский'!$N$154</f>
        <v>138977.717</v>
      </c>
      <c r="G10" s="23">
        <f>'[1]Горномарийский'!$P$154</f>
        <v>138379.968</v>
      </c>
      <c r="H10" s="23">
        <f t="shared" si="1"/>
        <v>99.56989579847537</v>
      </c>
      <c r="I10" s="23">
        <f>'[1]Горномарийский'!$S$154</f>
        <v>5463.482</v>
      </c>
      <c r="J10" s="23">
        <f>'[1]Горномарийский'!$U$154</f>
        <v>5460.816</v>
      </c>
      <c r="K10" s="23">
        <f t="shared" si="2"/>
        <v>99.95120328025241</v>
      </c>
      <c r="L10" s="23">
        <f>'[1]Горномарийский'!$X$154</f>
        <v>30240.268</v>
      </c>
      <c r="M10" s="23">
        <f>'[1]Горномарийский'!$Z$154</f>
        <v>28215.757</v>
      </c>
      <c r="N10" s="23">
        <f t="shared" si="3"/>
        <v>93.30524782386188</v>
      </c>
      <c r="O10" s="23">
        <f aca="true" t="shared" si="5" ref="O10:P25">C10+F10+I10+L10</f>
        <v>200434.931</v>
      </c>
      <c r="P10" s="23">
        <f t="shared" si="5"/>
        <v>197810.005</v>
      </c>
      <c r="Q10" s="24">
        <f t="shared" si="4"/>
        <v>98.69038496089286</v>
      </c>
    </row>
    <row r="11" spans="1:17" ht="15.75">
      <c r="A11" s="21">
        <v>3</v>
      </c>
      <c r="B11" s="22" t="s">
        <v>14</v>
      </c>
      <c r="C11" s="23">
        <f>'[1]Звениговский'!$I$154</f>
        <v>53016.149</v>
      </c>
      <c r="D11" s="23">
        <f>'[1]Звениговский'!$K$154</f>
        <v>52844.671</v>
      </c>
      <c r="E11" s="23">
        <f t="shared" si="0"/>
        <v>99.67655515680704</v>
      </c>
      <c r="F11" s="23">
        <f>'[1]Звениговский'!$N$154</f>
        <v>157968.707</v>
      </c>
      <c r="G11" s="23">
        <f>'[1]Звениговский'!$P$154</f>
        <v>151916.933</v>
      </c>
      <c r="H11" s="23">
        <f t="shared" si="1"/>
        <v>96.16900453581607</v>
      </c>
      <c r="I11" s="23">
        <f>'[1]Звениговский'!$S$154</f>
        <v>5932.764</v>
      </c>
      <c r="J11" s="23">
        <f>'[1]Звениговский'!$U$154</f>
        <v>5921.476</v>
      </c>
      <c r="K11" s="23">
        <f t="shared" si="2"/>
        <v>99.80973455205701</v>
      </c>
      <c r="L11" s="23">
        <f>'[1]Звениговский'!$X$154</f>
        <v>66015.279</v>
      </c>
      <c r="M11" s="23">
        <f>'[1]Звениговский'!$Z$154</f>
        <v>65007.112</v>
      </c>
      <c r="N11" s="23">
        <f t="shared" si="3"/>
        <v>98.47282778279254</v>
      </c>
      <c r="O11" s="23">
        <f t="shared" si="5"/>
        <v>282932.899</v>
      </c>
      <c r="P11" s="23">
        <f t="shared" si="5"/>
        <v>275690.192</v>
      </c>
      <c r="Q11" s="24">
        <f t="shared" si="4"/>
        <v>97.4401326160377</v>
      </c>
    </row>
    <row r="12" spans="1:17" ht="15.75">
      <c r="A12" s="21">
        <v>4</v>
      </c>
      <c r="B12" s="22" t="s">
        <v>15</v>
      </c>
      <c r="C12" s="23">
        <f>'[1]Килемарский'!$I$154</f>
        <v>22443.485</v>
      </c>
      <c r="D12" s="23">
        <f>'[1]Килемарский'!$K$154</f>
        <v>22443.485</v>
      </c>
      <c r="E12" s="23">
        <f t="shared" si="0"/>
        <v>100</v>
      </c>
      <c r="F12" s="23">
        <f>'[1]Килемарский'!$N$154</f>
        <v>60005.596</v>
      </c>
      <c r="G12" s="23">
        <f>'[1]Килемарский'!$P$154</f>
        <v>59189.602</v>
      </c>
      <c r="H12" s="23">
        <f t="shared" si="1"/>
        <v>98.640136829905</v>
      </c>
      <c r="I12" s="23">
        <f>'[1]Килемарский'!$S$154</f>
        <v>3125.165</v>
      </c>
      <c r="J12" s="23">
        <f>'[1]Килемарский'!$U$154</f>
        <v>3125.165</v>
      </c>
      <c r="K12" s="23">
        <f t="shared" si="2"/>
        <v>100</v>
      </c>
      <c r="L12" s="23">
        <f>'[1]Килемарский'!$X$154</f>
        <v>28768.582</v>
      </c>
      <c r="M12" s="23">
        <f>'[1]Килемарский'!$Z$154</f>
        <v>27709.912</v>
      </c>
      <c r="N12" s="23">
        <f t="shared" si="3"/>
        <v>96.32004803017404</v>
      </c>
      <c r="O12" s="23">
        <f t="shared" si="5"/>
        <v>114342.828</v>
      </c>
      <c r="P12" s="23">
        <f t="shared" si="5"/>
        <v>112468.16399999999</v>
      </c>
      <c r="Q12" s="24">
        <f t="shared" si="4"/>
        <v>98.36048833775564</v>
      </c>
    </row>
    <row r="13" spans="1:17" ht="15.75">
      <c r="A13" s="21">
        <v>5</v>
      </c>
      <c r="B13" s="22" t="s">
        <v>16</v>
      </c>
      <c r="C13" s="23">
        <f>'[1]Куженерский'!$I$154</f>
        <v>31917.5</v>
      </c>
      <c r="D13" s="23">
        <f>'[1]Куженерский'!$K$154</f>
        <v>31330.6</v>
      </c>
      <c r="E13" s="23">
        <f t="shared" si="0"/>
        <v>98.16119683559175</v>
      </c>
      <c r="F13" s="23">
        <f>'[1]Куженерский'!$N$154</f>
        <v>81219.645</v>
      </c>
      <c r="G13" s="23">
        <f>'[1]Куженерский'!$P$154</f>
        <v>81005.058</v>
      </c>
      <c r="H13" s="23">
        <f t="shared" si="1"/>
        <v>99.73579421579595</v>
      </c>
      <c r="I13" s="23">
        <f>'[1]Куженерский'!$S$154</f>
        <v>2777.8</v>
      </c>
      <c r="J13" s="23">
        <f>'[1]Куженерский'!$U$154</f>
        <v>2690.3</v>
      </c>
      <c r="K13" s="23">
        <f t="shared" si="2"/>
        <v>96.85002519979841</v>
      </c>
      <c r="L13" s="23">
        <f>'[1]Куженерский'!$X$154</f>
        <v>24242.28</v>
      </c>
      <c r="M13" s="23">
        <f>'[1]Куженерский'!$Z$154</f>
        <v>21590.292</v>
      </c>
      <c r="N13" s="23">
        <f t="shared" si="3"/>
        <v>89.06048440988225</v>
      </c>
      <c r="O13" s="23">
        <f t="shared" si="5"/>
        <v>140157.225</v>
      </c>
      <c r="P13" s="23">
        <f t="shared" si="5"/>
        <v>136616.25</v>
      </c>
      <c r="Q13" s="24">
        <f t="shared" si="4"/>
        <v>97.47356941463417</v>
      </c>
    </row>
    <row r="14" spans="1:17" ht="15.75">
      <c r="A14" s="21">
        <v>6</v>
      </c>
      <c r="B14" s="22" t="s">
        <v>17</v>
      </c>
      <c r="C14" s="23">
        <f>'[1]Мари-Турекский'!$I$154</f>
        <v>40456.42</v>
      </c>
      <c r="D14" s="23">
        <f>'[1]Мари-Турекский'!$K$154</f>
        <v>40456.42</v>
      </c>
      <c r="E14" s="23">
        <f t="shared" si="0"/>
        <v>100</v>
      </c>
      <c r="F14" s="23">
        <f>'[1]Мари-Турекский'!$N$154</f>
        <v>96466.57</v>
      </c>
      <c r="G14" s="23">
        <f>'[1]Мари-Турекский'!$P$154</f>
        <v>95781.584</v>
      </c>
      <c r="H14" s="23">
        <f t="shared" si="1"/>
        <v>99.28992396018641</v>
      </c>
      <c r="I14" s="23">
        <f>'[1]Мари-Турекский'!$S$154</f>
        <v>4625.02</v>
      </c>
      <c r="J14" s="23">
        <f>'[1]Мари-Турекский'!$U$154</f>
        <v>4625.02</v>
      </c>
      <c r="K14" s="23">
        <f t="shared" si="2"/>
        <v>100</v>
      </c>
      <c r="L14" s="23">
        <f>'[1]Мари-Турекский'!$X$154</f>
        <v>36123.95</v>
      </c>
      <c r="M14" s="23">
        <f>'[1]Мари-Турекский'!$Z$154</f>
        <v>35588.091</v>
      </c>
      <c r="N14" s="23">
        <f t="shared" si="3"/>
        <v>98.51661017136831</v>
      </c>
      <c r="O14" s="23">
        <f t="shared" si="5"/>
        <v>177671.95999999996</v>
      </c>
      <c r="P14" s="23">
        <f t="shared" si="5"/>
        <v>176451.115</v>
      </c>
      <c r="Q14" s="24">
        <f t="shared" si="4"/>
        <v>99.31286568797914</v>
      </c>
    </row>
    <row r="15" spans="1:17" ht="15.75">
      <c r="A15" s="21">
        <v>7</v>
      </c>
      <c r="B15" s="22" t="s">
        <v>18</v>
      </c>
      <c r="C15" s="23">
        <f>'[1]Медведевский'!$I$154</f>
        <v>113342.806</v>
      </c>
      <c r="D15" s="23">
        <f>'[1]Медведевский'!$K$154</f>
        <v>113342.806</v>
      </c>
      <c r="E15" s="23">
        <f t="shared" si="0"/>
        <v>100</v>
      </c>
      <c r="F15" s="23">
        <f>'[1]Медведевский'!$N$154</f>
        <v>221613.9</v>
      </c>
      <c r="G15" s="23">
        <f>'[1]Медведевский'!$P$154</f>
        <v>219328.773</v>
      </c>
      <c r="H15" s="23">
        <f t="shared" si="1"/>
        <v>98.96887018368432</v>
      </c>
      <c r="I15" s="23">
        <f>'[1]Медведевский'!$S$154</f>
        <v>12210.2</v>
      </c>
      <c r="J15" s="23">
        <f>'[1]Медведевский'!$U$154</f>
        <v>12210.2</v>
      </c>
      <c r="K15" s="23">
        <f t="shared" si="2"/>
        <v>100</v>
      </c>
      <c r="L15" s="23">
        <f>'[1]Медведевский'!$X$154</f>
        <v>82448.891</v>
      </c>
      <c r="M15" s="23">
        <f>'[1]Медведевский'!$Z$154</f>
        <v>81300.77</v>
      </c>
      <c r="N15" s="23">
        <f t="shared" si="3"/>
        <v>98.60747550867603</v>
      </c>
      <c r="O15" s="23">
        <f t="shared" si="5"/>
        <v>429615.797</v>
      </c>
      <c r="P15" s="23">
        <f t="shared" si="5"/>
        <v>426182.549</v>
      </c>
      <c r="Q15" s="24">
        <f t="shared" si="4"/>
        <v>99.20085620129093</v>
      </c>
    </row>
    <row r="16" spans="1:17" ht="15.75">
      <c r="A16" s="21">
        <v>8</v>
      </c>
      <c r="B16" s="22" t="s">
        <v>19</v>
      </c>
      <c r="C16" s="23">
        <f>'[1]Моркинский'!$I$154</f>
        <v>18822.134</v>
      </c>
      <c r="D16" s="23">
        <f>'[1]Моркинский'!$K$154</f>
        <v>18659.965</v>
      </c>
      <c r="E16" s="23">
        <f t="shared" si="0"/>
        <v>99.13841331700222</v>
      </c>
      <c r="F16" s="23">
        <f>'[1]Моркинский'!$N$154</f>
        <v>161019.391</v>
      </c>
      <c r="G16" s="23">
        <f>'[1]Моркинский'!$P$154</f>
        <v>159186.279</v>
      </c>
      <c r="H16" s="23">
        <f t="shared" si="1"/>
        <v>98.8615582330702</v>
      </c>
      <c r="I16" s="23">
        <f>'[1]Моркинский'!$S$154</f>
        <v>5479.885</v>
      </c>
      <c r="J16" s="23">
        <f>'[1]Моркинский'!$U$154</f>
        <v>5478.273</v>
      </c>
      <c r="K16" s="23">
        <f t="shared" si="2"/>
        <v>99.97058332428509</v>
      </c>
      <c r="L16" s="23">
        <f>'[1]Моркинский'!$X$154</f>
        <v>74161.773</v>
      </c>
      <c r="M16" s="23">
        <f>'[1]Моркинский'!$Z$154</f>
        <v>70824.019</v>
      </c>
      <c r="N16" s="23">
        <f t="shared" si="3"/>
        <v>95.49936056679766</v>
      </c>
      <c r="O16" s="23">
        <f t="shared" si="5"/>
        <v>259483.18300000002</v>
      </c>
      <c r="P16" s="23">
        <f t="shared" si="5"/>
        <v>254148.536</v>
      </c>
      <c r="Q16" s="24">
        <f t="shared" si="4"/>
        <v>97.94412611317473</v>
      </c>
    </row>
    <row r="17" spans="1:17" ht="15.75">
      <c r="A17" s="21">
        <v>9</v>
      </c>
      <c r="B17" s="22" t="s">
        <v>20</v>
      </c>
      <c r="C17" s="23">
        <f>'[1]Новоторъяльский'!$I$154</f>
        <v>26814.568</v>
      </c>
      <c r="D17" s="23">
        <f>'[1]Новоторъяльский'!$K$154</f>
        <v>26814.568</v>
      </c>
      <c r="E17" s="23">
        <f t="shared" si="0"/>
        <v>100</v>
      </c>
      <c r="F17" s="23">
        <f>'[1]Новоторъяльский'!$N$154</f>
        <v>66984</v>
      </c>
      <c r="G17" s="23">
        <f>'[1]Новоторъяльский'!$P$154</f>
        <v>66467.253</v>
      </c>
      <c r="H17" s="23">
        <f t="shared" si="1"/>
        <v>99.22855159441059</v>
      </c>
      <c r="I17" s="23">
        <f>'[1]Новоторъяльский'!$S$154</f>
        <v>7443.3</v>
      </c>
      <c r="J17" s="23">
        <f>'[1]Новоторъяльский'!$U$154</f>
        <v>7443.3</v>
      </c>
      <c r="K17" s="23">
        <f t="shared" si="2"/>
        <v>100</v>
      </c>
      <c r="L17" s="23">
        <f>'[1]Новоторъяльский'!$X$154</f>
        <v>25137.523</v>
      </c>
      <c r="M17" s="23">
        <f>'[1]Новоторъяльский'!$Z$154</f>
        <v>24765.819</v>
      </c>
      <c r="N17" s="23">
        <f t="shared" si="3"/>
        <v>98.52131811077805</v>
      </c>
      <c r="O17" s="23">
        <f t="shared" si="5"/>
        <v>126379.391</v>
      </c>
      <c r="P17" s="23">
        <f t="shared" si="5"/>
        <v>125490.94</v>
      </c>
      <c r="Q17" s="24">
        <f t="shared" si="4"/>
        <v>99.29699692887426</v>
      </c>
    </row>
    <row r="18" spans="1:17" ht="15.75">
      <c r="A18" s="21">
        <v>10</v>
      </c>
      <c r="B18" s="22" t="s">
        <v>21</v>
      </c>
      <c r="C18" s="23">
        <f>'[1]Оршанский'!$I$154</f>
        <v>34740.036</v>
      </c>
      <c r="D18" s="23">
        <f>'[1]Оршанский'!$K$154</f>
        <v>34740.036</v>
      </c>
      <c r="E18" s="23">
        <f t="shared" si="0"/>
        <v>100</v>
      </c>
      <c r="F18" s="23">
        <f>'[1]Оршанский'!$N$154</f>
        <v>58753.712</v>
      </c>
      <c r="G18" s="23">
        <f>'[1]Оршанский'!$P$154</f>
        <v>58544.107</v>
      </c>
      <c r="H18" s="23">
        <f t="shared" si="1"/>
        <v>99.64324807256433</v>
      </c>
      <c r="I18" s="23">
        <f>'[1]Оршанский'!$S$154</f>
        <v>3984.296</v>
      </c>
      <c r="J18" s="23">
        <f>'[1]Оршанский'!$U$154</f>
        <v>3984.296</v>
      </c>
      <c r="K18" s="23">
        <f t="shared" si="2"/>
        <v>100</v>
      </c>
      <c r="L18" s="23">
        <f>'[1]Оршанский'!$X$154</f>
        <v>24561.516</v>
      </c>
      <c r="M18" s="23">
        <f>'[1]Оршанский'!$Z$154</f>
        <v>24013.59</v>
      </c>
      <c r="N18" s="23">
        <f t="shared" si="3"/>
        <v>97.76916864577903</v>
      </c>
      <c r="O18" s="23">
        <f t="shared" si="5"/>
        <v>122039.56</v>
      </c>
      <c r="P18" s="23">
        <f t="shared" si="5"/>
        <v>121282.02900000001</v>
      </c>
      <c r="Q18" s="24">
        <f t="shared" si="4"/>
        <v>99.37927422878288</v>
      </c>
    </row>
    <row r="19" spans="1:17" ht="15.75">
      <c r="A19" s="21">
        <v>11</v>
      </c>
      <c r="B19" s="22" t="s">
        <v>22</v>
      </c>
      <c r="C19" s="23">
        <f>'[1]Параньгинский'!$I$154</f>
        <v>27558.647</v>
      </c>
      <c r="D19" s="23">
        <f>'[1]Параньгинский'!$K$154</f>
        <v>27389.332</v>
      </c>
      <c r="E19" s="23">
        <f t="shared" si="0"/>
        <v>99.38561933029585</v>
      </c>
      <c r="F19" s="23">
        <f>'[1]Параньгинский'!$N$154</f>
        <v>73080.928</v>
      </c>
      <c r="G19" s="23">
        <f>'[1]Параньгинский'!$P$154</f>
        <v>72079.777</v>
      </c>
      <c r="H19" s="23">
        <f t="shared" si="1"/>
        <v>98.63007897217726</v>
      </c>
      <c r="I19" s="23">
        <f>'[1]Параньгинский'!$S$154</f>
        <v>5123.211</v>
      </c>
      <c r="J19" s="23">
        <f>'[1]Параньгинский'!$U$154</f>
        <v>5098.497</v>
      </c>
      <c r="K19" s="23">
        <f t="shared" si="2"/>
        <v>99.51760721937863</v>
      </c>
      <c r="L19" s="23">
        <f>'[1]Параньгинский'!$X$154</f>
        <v>38917.753</v>
      </c>
      <c r="M19" s="23">
        <f>'[1]Параньгинский'!$Z$154</f>
        <v>34634.925</v>
      </c>
      <c r="N19" s="23">
        <f t="shared" si="3"/>
        <v>88.99518171051655</v>
      </c>
      <c r="O19" s="23">
        <f t="shared" si="5"/>
        <v>144680.539</v>
      </c>
      <c r="P19" s="23">
        <f t="shared" si="5"/>
        <v>139202.53100000002</v>
      </c>
      <c r="Q19" s="24">
        <f t="shared" si="4"/>
        <v>96.21372159803747</v>
      </c>
    </row>
    <row r="20" spans="1:17" ht="15.75">
      <c r="A20" s="21">
        <v>12</v>
      </c>
      <c r="B20" s="22" t="s">
        <v>23</v>
      </c>
      <c r="C20" s="23">
        <f>'[1]Сернурский'!$I$154</f>
        <v>41742.276</v>
      </c>
      <c r="D20" s="23">
        <f>'[1]Сернурский'!$K$154</f>
        <v>41489.851</v>
      </c>
      <c r="E20" s="23">
        <f t="shared" si="0"/>
        <v>99.39527734424449</v>
      </c>
      <c r="F20" s="23">
        <f>'[1]Сернурский'!$N$154</f>
        <v>110924.911</v>
      </c>
      <c r="G20" s="23">
        <f>'[1]Сернурский'!$P$154</f>
        <v>109706.804</v>
      </c>
      <c r="H20" s="23">
        <f t="shared" si="1"/>
        <v>98.9018634416574</v>
      </c>
      <c r="I20" s="23">
        <f>'[1]Сернурский'!$S$154</f>
        <v>5683.997</v>
      </c>
      <c r="J20" s="23">
        <f>'[1]Сернурский'!$U$154</f>
        <v>5683.997</v>
      </c>
      <c r="K20" s="23">
        <f t="shared" si="2"/>
        <v>100</v>
      </c>
      <c r="L20" s="23">
        <f>'[1]Сернурский'!$X$154</f>
        <v>48491.505</v>
      </c>
      <c r="M20" s="23">
        <f>'[1]Сернурский'!$Z$154</f>
        <v>42725.949</v>
      </c>
      <c r="N20" s="23">
        <f t="shared" si="3"/>
        <v>88.11017311176464</v>
      </c>
      <c r="O20" s="23">
        <f t="shared" si="5"/>
        <v>206842.68899999998</v>
      </c>
      <c r="P20" s="23">
        <f t="shared" si="5"/>
        <v>199606.601</v>
      </c>
      <c r="Q20" s="24">
        <f t="shared" si="4"/>
        <v>96.50164671761738</v>
      </c>
    </row>
    <row r="21" spans="1:17" ht="15.75">
      <c r="A21" s="21">
        <v>13</v>
      </c>
      <c r="B21" s="22" t="s">
        <v>24</v>
      </c>
      <c r="C21" s="23">
        <f>'[1]Советский'!$I$154</f>
        <v>53691.197</v>
      </c>
      <c r="D21" s="23">
        <f>'[1]Советский'!$K$154</f>
        <v>53691.083</v>
      </c>
      <c r="E21" s="23">
        <f t="shared" si="0"/>
        <v>99.99978767469088</v>
      </c>
      <c r="F21" s="23">
        <f>'[1]Советский'!$N$154</f>
        <v>108061.639</v>
      </c>
      <c r="G21" s="23">
        <f>'[1]Советский'!$P$154</f>
        <v>107205.699</v>
      </c>
      <c r="H21" s="23">
        <f t="shared" si="1"/>
        <v>99.2079150307909</v>
      </c>
      <c r="I21" s="23">
        <f>'[1]Советский'!$S$154</f>
        <v>5345.223</v>
      </c>
      <c r="J21" s="23">
        <f>'[1]Советский'!$U$154</f>
        <v>5345.211</v>
      </c>
      <c r="K21" s="23">
        <f t="shared" si="2"/>
        <v>99.99977550047959</v>
      </c>
      <c r="L21" s="23">
        <f>'[1]Советский'!$X$154</f>
        <v>53935.185</v>
      </c>
      <c r="M21" s="23">
        <f>'[1]Советский'!$Z$154</f>
        <v>51721.402</v>
      </c>
      <c r="N21" s="23">
        <f t="shared" si="3"/>
        <v>95.89547528204456</v>
      </c>
      <c r="O21" s="23">
        <f t="shared" si="5"/>
        <v>221033.244</v>
      </c>
      <c r="P21" s="23">
        <f t="shared" si="5"/>
        <v>217963.39500000002</v>
      </c>
      <c r="Q21" s="24">
        <f t="shared" si="4"/>
        <v>98.61113697449059</v>
      </c>
    </row>
    <row r="22" spans="1:17" ht="15.75">
      <c r="A22" s="21">
        <v>14</v>
      </c>
      <c r="B22" s="22" t="s">
        <v>25</v>
      </c>
      <c r="C22" s="23">
        <f>'[1]Юринский'!$I$154</f>
        <v>11622.4</v>
      </c>
      <c r="D22" s="23">
        <f>'[1]Юринский'!$K$154</f>
        <v>11622.4</v>
      </c>
      <c r="E22" s="23">
        <f t="shared" si="0"/>
        <v>100</v>
      </c>
      <c r="F22" s="23">
        <f>'[1]Юринский'!$N$154</f>
        <v>38180.2</v>
      </c>
      <c r="G22" s="23">
        <f>'[1]Юринский'!$P$154</f>
        <v>37963.869</v>
      </c>
      <c r="H22" s="23">
        <f t="shared" si="1"/>
        <v>99.43339479625566</v>
      </c>
      <c r="I22" s="23">
        <f>'[1]Юринский'!$S$154</f>
        <v>2245.9</v>
      </c>
      <c r="J22" s="23">
        <f>'[1]Юринский'!$U$154</f>
        <v>2245.9</v>
      </c>
      <c r="K22" s="23">
        <f t="shared" si="2"/>
        <v>100</v>
      </c>
      <c r="L22" s="23">
        <f>'[1]Юринский'!$X$154</f>
        <v>16474.43</v>
      </c>
      <c r="M22" s="23">
        <f>'[1]Юринский'!$Z$154</f>
        <v>16110.622</v>
      </c>
      <c r="N22" s="23">
        <f t="shared" si="3"/>
        <v>97.79168080473801</v>
      </c>
      <c r="O22" s="23">
        <f t="shared" si="5"/>
        <v>68522.93</v>
      </c>
      <c r="P22" s="23">
        <f t="shared" si="5"/>
        <v>67942.791</v>
      </c>
      <c r="Q22" s="24">
        <f t="shared" si="4"/>
        <v>99.15336515820326</v>
      </c>
    </row>
    <row r="23" spans="1:17" ht="15.75">
      <c r="A23" s="21">
        <v>15</v>
      </c>
      <c r="B23" s="22" t="s">
        <v>26</v>
      </c>
      <c r="C23" s="23">
        <f>'[1]Йошкар-Ола'!$I$154</f>
        <v>379074.8</v>
      </c>
      <c r="D23" s="23">
        <f>'[1]Йошкар-Ола'!$K$154</f>
        <v>365076.6</v>
      </c>
      <c r="E23" s="23">
        <f t="shared" si="0"/>
        <v>96.30727233780773</v>
      </c>
      <c r="F23" s="23">
        <f>'[1]Йошкар-Ола'!$N$154</f>
        <v>521535.547</v>
      </c>
      <c r="G23" s="23">
        <f>'[1]Йошкар-Ола'!$P$154</f>
        <v>510028.617</v>
      </c>
      <c r="H23" s="23">
        <f t="shared" si="1"/>
        <v>97.7936441597911</v>
      </c>
      <c r="I23" s="23">
        <f>'[1]Йошкар-Ола'!$S$154</f>
        <v>17774.6</v>
      </c>
      <c r="J23" s="23">
        <f>'[1]Йошкар-Ола'!$U$154</f>
        <v>17087.8</v>
      </c>
      <c r="K23" s="23">
        <f t="shared" si="2"/>
        <v>96.13605932060356</v>
      </c>
      <c r="L23" s="23">
        <f>'[1]Йошкар-Ола'!$X$154</f>
        <v>130147.86</v>
      </c>
      <c r="M23" s="23">
        <f>'[1]Йошкар-Ола'!$Z$154</f>
        <v>114641.872</v>
      </c>
      <c r="N23" s="23">
        <f t="shared" si="3"/>
        <v>88.08586787366308</v>
      </c>
      <c r="O23" s="23">
        <f t="shared" si="5"/>
        <v>1048532.807</v>
      </c>
      <c r="P23" s="23">
        <f t="shared" si="5"/>
        <v>1006834.889</v>
      </c>
      <c r="Q23" s="24">
        <f t="shared" si="4"/>
        <v>96.02321284354434</v>
      </c>
    </row>
    <row r="24" spans="1:17" ht="15.75">
      <c r="A24" s="21">
        <v>16</v>
      </c>
      <c r="B24" s="22" t="s">
        <v>27</v>
      </c>
      <c r="C24" s="23">
        <f>'[1]Волжск'!$I$154</f>
        <v>133014</v>
      </c>
      <c r="D24" s="23">
        <f>'[1]Волжск'!$K$154</f>
        <v>133014</v>
      </c>
      <c r="E24" s="23">
        <f t="shared" si="0"/>
        <v>100</v>
      </c>
      <c r="F24" s="23">
        <f>'[1]Волжск'!$N$154</f>
        <v>126559.2</v>
      </c>
      <c r="G24" s="23">
        <f>'[1]Волжск'!$P$154</f>
        <v>125058.914</v>
      </c>
      <c r="H24" s="23">
        <f t="shared" si="1"/>
        <v>98.81455793020184</v>
      </c>
      <c r="I24" s="23">
        <f>'[1]Волжск'!$S$154</f>
        <v>22891</v>
      </c>
      <c r="J24" s="23">
        <f>'[1]Волжск'!$U$154</f>
        <v>22871</v>
      </c>
      <c r="K24" s="23">
        <f t="shared" si="2"/>
        <v>99.91262941767506</v>
      </c>
      <c r="L24" s="23">
        <f>'[1]Волжск'!$X$154</f>
        <v>66434.92</v>
      </c>
      <c r="M24" s="23">
        <f>'[1]Волжск'!$Z$154</f>
        <v>64636.625</v>
      </c>
      <c r="N24" s="23">
        <f t="shared" si="3"/>
        <v>97.29314794087206</v>
      </c>
      <c r="O24" s="23">
        <f t="shared" si="5"/>
        <v>348899.12</v>
      </c>
      <c r="P24" s="23">
        <f t="shared" si="5"/>
        <v>345580.539</v>
      </c>
      <c r="Q24" s="24">
        <f t="shared" si="4"/>
        <v>99.04884225560671</v>
      </c>
    </row>
    <row r="25" spans="1:17" ht="15.75">
      <c r="A25" s="21">
        <v>17</v>
      </c>
      <c r="B25" s="22" t="s">
        <v>28</v>
      </c>
      <c r="C25" s="23">
        <f>'[1]Козьмодемьянск'!$I$154</f>
        <v>43487.9</v>
      </c>
      <c r="D25" s="23">
        <f>'[1]Козьмодемьянск'!$K$154</f>
        <v>43302.597</v>
      </c>
      <c r="E25" s="23">
        <f t="shared" si="0"/>
        <v>99.57389756690942</v>
      </c>
      <c r="F25" s="23">
        <f>'[1]Козьмодемьянск'!$N$154</f>
        <v>47827.3</v>
      </c>
      <c r="G25" s="23">
        <f>'[1]Козьмодемьянск'!$P$154</f>
        <v>46777.07</v>
      </c>
      <c r="H25" s="23">
        <f t="shared" si="1"/>
        <v>97.80412024095024</v>
      </c>
      <c r="I25" s="23">
        <f>'[1]Козьмодемьянск'!$S$154</f>
        <v>6889.4</v>
      </c>
      <c r="J25" s="23">
        <f>'[1]Козьмодемьянск'!$U$154</f>
        <v>6735.3</v>
      </c>
      <c r="K25" s="23">
        <f t="shared" si="2"/>
        <v>97.7632304699974</v>
      </c>
      <c r="L25" s="23">
        <f>'[1]Козьмодемьянск'!$X$154</f>
        <v>50038.834</v>
      </c>
      <c r="M25" s="23">
        <f>'[1]Козьмодемьянск'!$Z$154</f>
        <v>42707.377</v>
      </c>
      <c r="N25" s="23">
        <f t="shared" si="3"/>
        <v>85.34846555377369</v>
      </c>
      <c r="O25" s="23">
        <f t="shared" si="5"/>
        <v>148243.434</v>
      </c>
      <c r="P25" s="23">
        <f t="shared" si="5"/>
        <v>139522.344</v>
      </c>
      <c r="Q25" s="24">
        <f t="shared" si="4"/>
        <v>94.11704804409753</v>
      </c>
    </row>
    <row r="26" spans="1:17" ht="18.75">
      <c r="A26" s="25"/>
      <c r="B26" s="26" t="s">
        <v>29</v>
      </c>
      <c r="C26" s="27">
        <f>SUM(C9:C25)</f>
        <v>1104874.943</v>
      </c>
      <c r="D26" s="27">
        <f>SUM(D9:D25)</f>
        <v>1089349.0380000002</v>
      </c>
      <c r="E26" s="27">
        <f t="shared" si="0"/>
        <v>98.59478169014828</v>
      </c>
      <c r="F26" s="27">
        <f>SUM(F9:F25)</f>
        <v>2186565.063</v>
      </c>
      <c r="G26" s="27">
        <f>SUM(G9:G25)</f>
        <v>2155148.082</v>
      </c>
      <c r="H26" s="27">
        <f t="shared" si="1"/>
        <v>98.5631810581984</v>
      </c>
      <c r="I26" s="27">
        <f>SUM(I9:I25)</f>
        <v>124477.448</v>
      </c>
      <c r="J26" s="27">
        <f>SUM(J9:J25)</f>
        <v>123488.75600000001</v>
      </c>
      <c r="K26" s="27">
        <f t="shared" si="2"/>
        <v>99.20572600427991</v>
      </c>
      <c r="L26" s="27">
        <f>SUM(L9:L25)</f>
        <v>854391.8640000002</v>
      </c>
      <c r="M26" s="27">
        <f>SUM(M9:M25)</f>
        <v>803931.076</v>
      </c>
      <c r="N26" s="27">
        <f t="shared" si="3"/>
        <v>94.09395265496113</v>
      </c>
      <c r="O26" s="27">
        <f>SUM(O9:O25)</f>
        <v>4270309.318</v>
      </c>
      <c r="P26" s="27">
        <f>SUM(P9:P25)</f>
        <v>4171916.952</v>
      </c>
      <c r="Q26" s="28">
        <f t="shared" si="4"/>
        <v>97.69589604234848</v>
      </c>
    </row>
    <row r="27" spans="1:17" ht="15.75">
      <c r="A27" s="21">
        <v>18</v>
      </c>
      <c r="B27" s="22" t="s">
        <v>30</v>
      </c>
      <c r="C27" s="23">
        <v>0</v>
      </c>
      <c r="D27" s="23">
        <v>0</v>
      </c>
      <c r="E27" s="23" t="e">
        <f t="shared" si="0"/>
        <v>#DIV/0!</v>
      </c>
      <c r="F27" s="23">
        <f>116178.8+399910.238+14680.2</f>
        <v>530769.238</v>
      </c>
      <c r="G27" s="23">
        <f>113985.865+381875.076+14370.401</f>
        <v>510231.342</v>
      </c>
      <c r="H27" s="23">
        <f t="shared" si="1"/>
        <v>96.1305413860477</v>
      </c>
      <c r="I27" s="23">
        <f>40691</f>
        <v>40691</v>
      </c>
      <c r="J27" s="23">
        <f>39947.378</f>
        <v>39947.378</v>
      </c>
      <c r="K27" s="23">
        <f t="shared" si="2"/>
        <v>98.172514806714</v>
      </c>
      <c r="L27" s="23">
        <f>1345397.014-(F27+I27)</f>
        <v>773936.776</v>
      </c>
      <c r="M27" s="23">
        <f>1288331.331-(G27+J27)</f>
        <v>738152.611</v>
      </c>
      <c r="N27" s="23">
        <f t="shared" si="3"/>
        <v>95.37634518610861</v>
      </c>
      <c r="O27" s="23">
        <f>C27+F27+I27+L27</f>
        <v>1345397.014</v>
      </c>
      <c r="P27" s="23">
        <f>D27+G27+J27+M27</f>
        <v>1288331.331</v>
      </c>
      <c r="Q27" s="24">
        <f t="shared" si="4"/>
        <v>95.75845030082696</v>
      </c>
    </row>
    <row r="28" spans="1:17" ht="18.75">
      <c r="A28" s="25"/>
      <c r="B28" s="26" t="s">
        <v>8</v>
      </c>
      <c r="C28" s="27">
        <f>C26+C27</f>
        <v>1104874.943</v>
      </c>
      <c r="D28" s="27">
        <f>D26+D27</f>
        <v>1089349.0380000002</v>
      </c>
      <c r="E28" s="27">
        <f t="shared" si="0"/>
        <v>98.59478169014828</v>
      </c>
      <c r="F28" s="27">
        <f>F26+F27</f>
        <v>2717334.301</v>
      </c>
      <c r="G28" s="27">
        <f>G26+G27</f>
        <v>2665379.424</v>
      </c>
      <c r="H28" s="27">
        <f>G28/F28*100</f>
        <v>98.08802041836074</v>
      </c>
      <c r="I28" s="27">
        <f>I26+I27</f>
        <v>165168.448</v>
      </c>
      <c r="J28" s="27">
        <f>J26+J27</f>
        <v>163436.13400000002</v>
      </c>
      <c r="K28" s="27">
        <f t="shared" si="2"/>
        <v>98.95118346089927</v>
      </c>
      <c r="L28" s="27">
        <f>L26+L27</f>
        <v>1628328.6400000001</v>
      </c>
      <c r="M28" s="27">
        <f>M26+M27</f>
        <v>1542083.687</v>
      </c>
      <c r="N28" s="27">
        <f t="shared" si="3"/>
        <v>94.70346766117187</v>
      </c>
      <c r="O28" s="27">
        <f>O26+O27</f>
        <v>5615706.332</v>
      </c>
      <c r="P28" s="27">
        <f>D28+G28+J28+M28</f>
        <v>5460248.283</v>
      </c>
      <c r="Q28" s="28">
        <f t="shared" si="4"/>
        <v>97.23172759027385</v>
      </c>
    </row>
    <row r="29" spans="1:17" ht="19.5" thickBot="1">
      <c r="A29" s="29" t="s">
        <v>31</v>
      </c>
      <c r="B29" s="30"/>
      <c r="C29" s="31"/>
      <c r="D29" s="32">
        <f>D28/P28*100</f>
        <v>19.950540369960688</v>
      </c>
      <c r="E29" s="31"/>
      <c r="F29" s="31"/>
      <c r="G29" s="32">
        <f>G28/P28*100</f>
        <v>48.81425323274078</v>
      </c>
      <c r="H29" s="31"/>
      <c r="I29" s="31"/>
      <c r="J29" s="32">
        <f>J28/P28*100</f>
        <v>2.9931996775466048</v>
      </c>
      <c r="K29" s="31"/>
      <c r="L29" s="31"/>
      <c r="M29" s="32">
        <f>M28/P28*100</f>
        <v>28.242006719751938</v>
      </c>
      <c r="N29" s="31"/>
      <c r="O29" s="31"/>
      <c r="P29" s="33">
        <v>100</v>
      </c>
      <c r="Q29" s="34"/>
    </row>
  </sheetData>
  <sheetProtection/>
  <mergeCells count="26">
    <mergeCell ref="O6:O8"/>
    <mergeCell ref="P6:P8"/>
    <mergeCell ref="Q6:Q8"/>
    <mergeCell ref="A29:B29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L1:M1"/>
    <mergeCell ref="P1:Q1"/>
    <mergeCell ref="A2:Q3"/>
    <mergeCell ref="A4:A8"/>
    <mergeCell ref="B4:B8"/>
    <mergeCell ref="C4:E5"/>
    <mergeCell ref="F4:H5"/>
    <mergeCell ref="I4:K5"/>
    <mergeCell ref="L4:N5"/>
    <mergeCell ref="O4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за 2011 год</dc:title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2013-04-23T08:00:17Z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XXJ7TYMEEKJ2-286-35</vt:lpwstr>
  </property>
  <property fmtid="{D5CDD505-2E9C-101B-9397-08002B2CF9AE}" pid="4" name="_dlc_DocIdItemGu">
    <vt:lpwstr>036be2e7-0cce-4a27-8f15-450e943c965f</vt:lpwstr>
  </property>
  <property fmtid="{D5CDD505-2E9C-101B-9397-08002B2CF9AE}" pid="5" name="_dlc_DocIdU">
    <vt:lpwstr>https://vip.gov.mari.ru/minobr/_layouts/DocIdRedir.aspx?ID=XXJ7TYMEEKJ2-286-35, XXJ7TYMEEKJ2-286-35</vt:lpwstr>
  </property>
  <property fmtid="{D5CDD505-2E9C-101B-9397-08002B2CF9AE}" pid="6" name="Описан">
    <vt:lpwstr/>
  </property>
</Properties>
</file>